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djustment Charts" sheetId="1" r:id="rId4"/>
    <sheet state="visible" name="Example Calendar" sheetId="2" r:id="rId5"/>
    <sheet state="visible" name="Example Rotations" sheetId="3" r:id="rId6"/>
  </sheets>
  <definedNames/>
  <calcPr/>
  <extLst>
    <ext uri="GoogleSheetsCustomDataVersion2">
      <go:sheetsCustomData xmlns:go="http://customooxmlschemas.google.com/" r:id="rId7" roundtripDataChecksum="qEx1lQKxx+KELDXGmPgu9QdlWfX2lmczRSW5vfD3V0c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14">
      <text>
        <t xml:space="preserve">======
ID#AAACBre2ujE
    (2026-08-03 19:16:02)
Add in your current pH reading here (only works in increments of .5)</t>
      </text>
    </comment>
    <comment authorId="0" ref="E29">
      <text>
        <t xml:space="preserve">======
ID#AAACBre2ui4
    (2026-08-03 19:16:02)
Add in your current pH reading here (only works in increments of .5)</t>
      </text>
    </comment>
    <comment authorId="0" ref="E13">
      <text>
        <t xml:space="preserve">======
ID#AAACBre2ui8
    (2026-08-03 19:16:02)
Add in your current TDS (Nutrient) reading here (only works in increments of 100 from your target level)</t>
      </text>
    </comment>
    <comment authorId="0" ref="E44">
      <text>
        <t xml:space="preserve">======
ID#AAACBre2ujI
    (2026-08-03 19:16:02)
Add in your current pH reading here (only works in increments of .5)</t>
      </text>
    </comment>
    <comment authorId="0" ref="E28">
      <text>
        <t xml:space="preserve">======
ID#AAACBre2ujA
    (2026-08-03 19:16:02)
Add in your current TDS (Nutrient) reading here (only works in increments of 100 from your target level)</t>
      </text>
    </comment>
    <comment authorId="0" ref="E43">
      <text>
        <t xml:space="preserve">======
ID#AAACBre2ujM
    (2026-08-03 19:16:02)
Add in your current TDS (Nutrient) reading here (only works in increments of 100 from your target level)</t>
      </text>
    </comment>
  </commentList>
  <extLst>
    <ext uri="GoogleSheetsCustomDataVersion2">
      <go:sheetsCustomData xmlns:go="http://customooxmlschemas.google.com/" r:id="rId1" roundtripDataSignature="AMtx7mhvywUpLV5EKUJQxNoUs5nrVBn6Hw=="/>
    </ext>
  </extLst>
</comments>
</file>

<file path=xl/sharedStrings.xml><?xml version="1.0" encoding="utf-8"?>
<sst xmlns="http://schemas.openxmlformats.org/spreadsheetml/2006/main" count="140" uniqueCount="71">
  <si>
    <t>NOTE: THESE ARE ESTIMATES. USE THIS CALCULATOR AS A STARTER AND OVERTIME CREATE YOUR OWN CALCULATOR BASED ON HOW YOUR WATER REACTS TO THE QUANTITY ADJUSTMENTS.</t>
  </si>
  <si>
    <t>Monday</t>
  </si>
  <si>
    <t>Rotations</t>
  </si>
  <si>
    <t>Tuesday</t>
  </si>
  <si>
    <t>Wednesday</t>
  </si>
  <si>
    <t>Thursday</t>
  </si>
  <si>
    <t>Friday</t>
  </si>
  <si>
    <t>Saturday</t>
  </si>
  <si>
    <t>Sunday</t>
  </si>
  <si>
    <t>Daily Walkaround</t>
  </si>
  <si>
    <t>Start Seeds (Day 0)</t>
  </si>
  <si>
    <t>Remove HD &amp; Turn on Light (Day 2)</t>
  </si>
  <si>
    <t>Transplant (Day 14)</t>
  </si>
  <si>
    <t>Harvest (Day 42)</t>
  </si>
  <si>
    <t>Yield</t>
  </si>
  <si>
    <t>Units</t>
  </si>
  <si>
    <t>A</t>
  </si>
  <si>
    <t>Off Day</t>
  </si>
  <si>
    <t>Monitor &amp; Adjust Nutrient/pH</t>
  </si>
  <si>
    <t>Harvesting A</t>
  </si>
  <si>
    <t>Prep/Portioning A</t>
  </si>
  <si>
    <t>Add Water</t>
  </si>
  <si>
    <t xml:space="preserve">Water in Gallons </t>
  </si>
  <si>
    <t>Equipment Reference</t>
  </si>
  <si>
    <t>tbsp pH Down -1 pH</t>
  </si>
  <si>
    <t>ml pH Down -1 pH</t>
  </si>
  <si>
    <t>tbsp Nutrients +230 ppm</t>
  </si>
  <si>
    <t>ml Nutrients +230 ppm</t>
  </si>
  <si>
    <t>1 Flex Farm/Germination System</t>
  </si>
  <si>
    <t>B</t>
  </si>
  <si>
    <t>8 Farm Flex-Connect</t>
  </si>
  <si>
    <t>Light Clean A</t>
  </si>
  <si>
    <t>12 Farm Flex-Connect</t>
  </si>
  <si>
    <t>16 Farm Flex-Connect</t>
  </si>
  <si>
    <t>pH &amp; Nutrient Adjustment Calculator</t>
  </si>
  <si>
    <t>How does this Calculator work?</t>
  </si>
  <si>
    <t>Add your base TDS level in the blue cell</t>
  </si>
  <si>
    <t>Add in your current reading in the yellow cell</t>
  </si>
  <si>
    <t>Remove HD &amp; Turn on light C</t>
  </si>
  <si>
    <t>Flush all Drip Lines</t>
  </si>
  <si>
    <t>Transplant A</t>
  </si>
  <si>
    <t>Seeding C</t>
  </si>
  <si>
    <t>Once a Month</t>
  </si>
  <si>
    <t>Every 4 Months</t>
  </si>
  <si>
    <t>Clean Drip Line Holes</t>
  </si>
  <si>
    <t>Add amount specified to the tank in the green cells!</t>
  </si>
  <si>
    <t>C</t>
  </si>
  <si>
    <t>Deep Clean A</t>
  </si>
  <si>
    <t>Refresh all water</t>
  </si>
  <si>
    <t>1 Flex Farm/Sprout Tower</t>
  </si>
  <si>
    <t>Base TDS Level</t>
  </si>
  <si>
    <t>What is your TDS level?</t>
  </si>
  <si>
    <t>How many Tbsp of Nutrients to Add?</t>
  </si>
  <si>
    <t>Cups?</t>
  </si>
  <si>
    <t>Target TDS Level</t>
  </si>
  <si>
    <t>What is your pH level?</t>
  </si>
  <si>
    <t>How many Tbsp of pH Down to add?</t>
  </si>
  <si>
    <t>Target pH Level</t>
  </si>
  <si>
    <t>25 Gallons</t>
  </si>
  <si>
    <t>pH Level? Target: 5.5</t>
  </si>
  <si>
    <t>Add Tbsp pH Down</t>
  </si>
  <si>
    <t>Add Cups pH Down</t>
  </si>
  <si>
    <t>TDS Level?</t>
  </si>
  <si>
    <t>Add Tbsp Nutrients</t>
  </si>
  <si>
    <t>Add Cups Nutrients</t>
  </si>
  <si>
    <t>NONE</t>
  </si>
  <si>
    <t>D</t>
  </si>
  <si>
    <t>325 Gallons</t>
  </si>
  <si>
    <t>Add Cups Nutrients A &amp; B</t>
  </si>
  <si>
    <t>6 Farm Flex-Connect</t>
  </si>
  <si>
    <t>175 Gallons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</si>
</sst>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</fonts>
  <fills count="14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34A853"/>
        <bgColor rgb="FF34A853"/>
      </patternFill>
    </fill>
    <fill>
      <patternFill patternType="solid">
        <fgColor rgb="FFE06666"/>
        <bgColor rgb="FFE06666"/>
      </patternFill>
    </fill>
    <fill>
      <patternFill patternType="solid">
        <fgColor rgb="FFB7E1CD"/>
        <bgColor rgb="FFB7E1CD"/>
      </patternFill>
    </fill>
    <fill>
      <patternFill patternType="solid">
        <fgColor theme="6"/>
        <bgColor theme="6"/>
      </patternFill>
    </fill>
    <fill>
      <patternFill patternType="solid">
        <fgColor theme="9"/>
        <bgColor theme="9"/>
      </patternFill>
    </fill>
    <fill>
      <patternFill patternType="solid">
        <fgColor theme="4"/>
        <bgColor theme="4"/>
      </patternFill>
    </fill>
    <fill>
      <patternFill patternType="solid">
        <fgColor rgb="FF4285F4"/>
        <bgColor rgb="FF4285F4"/>
      </patternFill>
    </fill>
    <fill>
      <patternFill patternType="solid">
        <fgColor theme="0"/>
        <bgColor theme="0"/>
      </patternFill>
    </fill>
    <fill>
      <patternFill patternType="solid">
        <fgColor rgb="FF46BDC6"/>
        <bgColor rgb="FF46BDC6"/>
      </patternFill>
    </fill>
    <fill>
      <patternFill patternType="solid">
        <fgColor theme="7"/>
        <bgColor theme="7"/>
      </patternFill>
    </fill>
    <fill>
      <patternFill patternType="solid">
        <fgColor theme="5"/>
        <bgColor theme="5"/>
      </patternFill>
    </fill>
  </fills>
  <borders count="11">
    <border/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right style="thick">
        <color rgb="FF000000"/>
      </right>
      <top style="thick">
        <color rgb="FF000000"/>
      </top>
    </border>
    <border>
      <left style="thick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ck">
        <color rgb="FF000000"/>
      </right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0" fontId="2" numFmtId="0" xfId="0" applyAlignment="1" applyFont="1">
      <alignment vertical="bottom"/>
    </xf>
    <xf borderId="0" fillId="3" fontId="2" numFmtId="0" xfId="0" applyAlignment="1" applyFill="1" applyFont="1">
      <alignment vertical="bottom"/>
    </xf>
    <xf borderId="0" fillId="4" fontId="1" numFmtId="0" xfId="0" applyFill="1" applyFont="1"/>
    <xf borderId="0" fillId="5" fontId="2" numFmtId="0" xfId="0" applyFill="1" applyFont="1"/>
    <xf borderId="0" fillId="3" fontId="2" numFmtId="164" xfId="0" applyAlignment="1" applyFont="1" applyNumberFormat="1">
      <alignment horizontal="right" vertical="bottom"/>
    </xf>
    <xf borderId="0" fillId="0" fontId="2" numFmtId="0" xfId="0" applyFont="1"/>
    <xf borderId="0" fillId="6" fontId="2" numFmtId="0" xfId="0" applyAlignment="1" applyFill="1" applyFont="1">
      <alignment vertical="bottom"/>
    </xf>
    <xf borderId="0" fillId="0" fontId="2" numFmtId="1" xfId="0" applyFont="1" applyNumberFormat="1"/>
    <xf borderId="0" fillId="3" fontId="2" numFmtId="0" xfId="0" applyAlignment="1" applyFont="1">
      <alignment horizontal="right" vertical="bottom"/>
    </xf>
    <xf borderId="0" fillId="3" fontId="2" numFmtId="0" xfId="0" applyFont="1"/>
    <xf borderId="0" fillId="7" fontId="2" numFmtId="0" xfId="0" applyFill="1" applyFont="1"/>
    <xf borderId="0" fillId="8" fontId="2" numFmtId="0" xfId="0" applyAlignment="1" applyFill="1" applyFont="1">
      <alignment vertical="bottom"/>
    </xf>
    <xf borderId="0" fillId="0" fontId="1" numFmtId="0" xfId="0" applyFont="1"/>
    <xf borderId="0" fillId="0" fontId="1" numFmtId="1" xfId="0" applyFont="1" applyNumberFormat="1"/>
    <xf borderId="0" fillId="9" fontId="2" numFmtId="0" xfId="0" applyAlignment="1" applyFill="1" applyFont="1">
      <alignment vertical="bottom"/>
    </xf>
    <xf borderId="0" fillId="8" fontId="2" numFmtId="164" xfId="0" applyAlignment="1" applyFont="1" applyNumberFormat="1">
      <alignment horizontal="right" vertical="bottom"/>
    </xf>
    <xf borderId="0" fillId="8" fontId="1" numFmtId="0" xfId="0" applyFont="1"/>
    <xf borderId="0" fillId="10" fontId="2" numFmtId="0" xfId="0" applyAlignment="1" applyFill="1" applyFont="1">
      <alignment vertical="bottom"/>
    </xf>
    <xf borderId="0" fillId="8" fontId="2" numFmtId="0" xfId="0" applyAlignment="1" applyFont="1">
      <alignment horizontal="right" vertical="bottom"/>
    </xf>
    <xf borderId="0" fillId="2" fontId="1" numFmtId="0" xfId="0" applyFont="1"/>
    <xf borderId="0" fillId="6" fontId="1" numFmtId="0" xfId="0" applyFont="1"/>
    <xf borderId="0" fillId="8" fontId="2" numFmtId="0" xfId="0" applyFont="1"/>
    <xf borderId="0" fillId="11" fontId="2" numFmtId="0" xfId="0" applyFill="1" applyFont="1"/>
    <xf borderId="0" fillId="12" fontId="1" numFmtId="0" xfId="0" applyFill="1" applyFont="1"/>
    <xf borderId="0" fillId="11" fontId="2" numFmtId="0" xfId="0" applyAlignment="1" applyFont="1">
      <alignment vertical="bottom"/>
    </xf>
    <xf borderId="1" fillId="0" fontId="2" numFmtId="0" xfId="0" applyBorder="1" applyFont="1"/>
    <xf borderId="2" fillId="0" fontId="2" numFmtId="0" xfId="0" applyBorder="1" applyFont="1"/>
    <xf borderId="2" fillId="0" fontId="2" numFmtId="1" xfId="0" applyBorder="1" applyFont="1" applyNumberFormat="1"/>
    <xf borderId="3" fillId="6" fontId="2" numFmtId="0" xfId="0" applyBorder="1" applyFont="1"/>
    <xf borderId="2" fillId="12" fontId="2" numFmtId="0" xfId="0" applyBorder="1" applyFont="1"/>
    <xf borderId="4" fillId="12" fontId="2" numFmtId="2" xfId="0" applyBorder="1" applyFont="1" applyNumberFormat="1"/>
    <xf borderId="5" fillId="0" fontId="2" numFmtId="0" xfId="0" applyBorder="1" applyFont="1"/>
    <xf borderId="6" fillId="6" fontId="2" numFmtId="0" xfId="0" applyBorder="1" applyFont="1"/>
    <xf borderId="0" fillId="12" fontId="2" numFmtId="2" xfId="0" applyFont="1" applyNumberFormat="1"/>
    <xf borderId="7" fillId="12" fontId="2" numFmtId="2" xfId="0" applyBorder="1" applyFont="1" applyNumberFormat="1"/>
    <xf borderId="8" fillId="0" fontId="2" numFmtId="0" xfId="0" applyBorder="1" applyFont="1"/>
    <xf borderId="9" fillId="0" fontId="2" numFmtId="0" xfId="0" applyBorder="1" applyFont="1"/>
    <xf borderId="9" fillId="0" fontId="2" numFmtId="1" xfId="0" applyBorder="1" applyFont="1" applyNumberFormat="1"/>
    <xf borderId="10" fillId="0" fontId="2" numFmtId="0" xfId="0" applyBorder="1" applyFont="1"/>
    <xf borderId="0" fillId="13" fontId="2" numFmtId="0" xfId="0" applyAlignment="1" applyFill="1" applyFont="1">
      <alignment vertical="bottom"/>
    </xf>
    <xf borderId="0" fillId="0" fontId="2" numFmtId="2" xfId="0" applyFont="1" applyNumberFormat="1"/>
    <xf borderId="0" fillId="13" fontId="2" numFmtId="164" xfId="0" applyAlignment="1" applyFont="1" applyNumberFormat="1">
      <alignment horizontal="right" vertical="bottom"/>
    </xf>
    <xf borderId="0" fillId="13" fontId="2" numFmtId="0" xfId="0" applyAlignment="1" applyFont="1">
      <alignment horizontal="right" vertical="bottom"/>
    </xf>
    <xf borderId="0" fillId="13" fontId="2" numFmtId="0" xfId="0" applyFont="1"/>
    <xf borderId="0" fillId="6" fontId="2" numFmtId="164" xfId="0" applyAlignment="1" applyFont="1" applyNumberFormat="1">
      <alignment horizontal="right" vertical="bottom"/>
    </xf>
    <xf borderId="0" fillId="6" fontId="2" numFmtId="0" xfId="0" applyAlignment="1" applyFont="1">
      <alignment horizontal="right" vertical="bottom"/>
    </xf>
    <xf borderId="0" fillId="6" fontId="2" numFmtId="0" xfId="0" applyFont="1"/>
    <xf borderId="0" fillId="12" fontId="2" numFmtId="0" xfId="0" applyAlignment="1" applyFont="1">
      <alignment vertical="bottom"/>
    </xf>
    <xf borderId="0" fillId="12" fontId="2" numFmtId="164" xfId="0" applyAlignment="1" applyFont="1" applyNumberFormat="1">
      <alignment horizontal="right" vertical="bottom"/>
    </xf>
    <xf borderId="0" fillId="12" fontId="2" numFmtId="0" xfId="0" applyFont="1"/>
    <xf borderId="2" fillId="8" fontId="2" numFmtId="0" xfId="0" applyBorder="1" applyFon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3.75"/>
    <col customWidth="1" min="2" max="2" width="26.25"/>
    <col customWidth="1" min="3" max="3" width="32.63"/>
    <col customWidth="1" min="4" max="4" width="18.88"/>
    <col customWidth="1" min="5" max="5" width="19.25"/>
    <col customWidth="1" min="6" max="6" width="28.75"/>
    <col customWidth="1" min="7" max="7" width="15.5"/>
    <col customWidth="1" min="9" max="9" width="18.0"/>
  </cols>
  <sheetData>
    <row r="1" ht="15.75" customHeight="1">
      <c r="A1" s="4" t="s">
        <v>0</v>
      </c>
    </row>
    <row r="2" ht="15.75" customHeight="1">
      <c r="A2" s="7"/>
      <c r="B2" s="7"/>
      <c r="C2" s="7"/>
      <c r="D2" s="9"/>
      <c r="E2" s="7"/>
      <c r="F2" s="9"/>
    </row>
    <row r="3" ht="15.75" customHeight="1">
      <c r="A3" s="7" t="s">
        <v>22</v>
      </c>
      <c r="B3" s="7" t="s">
        <v>23</v>
      </c>
      <c r="C3" s="7" t="s">
        <v>24</v>
      </c>
      <c r="D3" s="9" t="s">
        <v>25</v>
      </c>
      <c r="E3" s="7" t="s">
        <v>26</v>
      </c>
      <c r="F3" s="9" t="s">
        <v>27</v>
      </c>
    </row>
    <row r="4" ht="15.75" customHeight="1">
      <c r="A4" s="7">
        <v>25.0</v>
      </c>
      <c r="B4" s="7" t="s">
        <v>28</v>
      </c>
      <c r="C4" s="7">
        <v>1.0</v>
      </c>
      <c r="D4" s="9">
        <f t="shared" ref="D4:D7" si="1">C4*14.7868</f>
        <v>14.7868</v>
      </c>
      <c r="E4" s="7">
        <v>1.0</v>
      </c>
      <c r="F4" s="9">
        <f t="shared" ref="F4:F7" si="2">E4*14.7868</f>
        <v>14.7868</v>
      </c>
    </row>
    <row r="5" ht="15.75" customHeight="1">
      <c r="A5" s="7">
        <v>225.0</v>
      </c>
      <c r="B5" s="7" t="s">
        <v>30</v>
      </c>
      <c r="C5" s="7">
        <v>13.5</v>
      </c>
      <c r="D5" s="9">
        <f t="shared" si="1"/>
        <v>199.6218</v>
      </c>
      <c r="E5" s="7">
        <v>9.0</v>
      </c>
      <c r="F5" s="9">
        <f t="shared" si="2"/>
        <v>133.0812</v>
      </c>
    </row>
    <row r="6" ht="15.75" customHeight="1">
      <c r="A6" s="7">
        <v>325.0</v>
      </c>
      <c r="B6" s="7" t="s">
        <v>32</v>
      </c>
      <c r="C6" s="7">
        <v>19.5</v>
      </c>
      <c r="D6" s="9">
        <f t="shared" si="1"/>
        <v>288.3426</v>
      </c>
      <c r="E6" s="7">
        <v>13.0</v>
      </c>
      <c r="F6" s="9">
        <f t="shared" si="2"/>
        <v>192.2284</v>
      </c>
    </row>
    <row r="7" ht="15.75" customHeight="1">
      <c r="A7" s="7">
        <v>425.0</v>
      </c>
      <c r="B7" s="7" t="s">
        <v>33</v>
      </c>
      <c r="C7" s="7">
        <v>25.5</v>
      </c>
      <c r="D7" s="9">
        <f t="shared" si="1"/>
        <v>377.0634</v>
      </c>
      <c r="E7" s="7">
        <v>17.0</v>
      </c>
      <c r="F7" s="9">
        <f t="shared" si="2"/>
        <v>251.3756</v>
      </c>
    </row>
    <row r="8" ht="15.75" customHeight="1">
      <c r="D8" s="9"/>
      <c r="F8" s="9"/>
    </row>
    <row r="9" ht="15.75" customHeight="1">
      <c r="A9" s="14" t="s">
        <v>34</v>
      </c>
      <c r="B9" s="15"/>
      <c r="C9" s="14"/>
      <c r="D9" s="14"/>
      <c r="E9" s="14"/>
      <c r="F9" s="14"/>
      <c r="G9" s="14"/>
      <c r="H9" s="14"/>
      <c r="I9" s="14"/>
      <c r="J9" s="14"/>
    </row>
    <row r="10" ht="15.75" customHeight="1">
      <c r="A10" s="14" t="s">
        <v>35</v>
      </c>
      <c r="B10" s="15"/>
      <c r="C10" s="18" t="s">
        <v>36</v>
      </c>
      <c r="E10" s="22" t="s">
        <v>37</v>
      </c>
      <c r="H10" s="25" t="s">
        <v>45</v>
      </c>
    </row>
    <row r="11" ht="15.75" customHeight="1">
      <c r="A11" s="14"/>
      <c r="B11" s="15"/>
      <c r="C11" s="14"/>
      <c r="D11" s="14"/>
      <c r="E11" s="14"/>
      <c r="F11" s="14"/>
      <c r="G11" s="14"/>
      <c r="H11" s="14"/>
      <c r="I11" s="14"/>
      <c r="J11" s="14"/>
    </row>
    <row r="12" ht="15.75" customHeight="1">
      <c r="A12" s="14" t="s">
        <v>49</v>
      </c>
      <c r="B12" s="7"/>
    </row>
    <row r="13" ht="15.75" customHeight="1">
      <c r="A13" s="27" t="s">
        <v>50</v>
      </c>
      <c r="B13" s="23">
        <v>50.0</v>
      </c>
      <c r="C13" s="28"/>
      <c r="D13" s="29" t="s">
        <v>51</v>
      </c>
      <c r="E13" s="30">
        <v>50.0</v>
      </c>
      <c r="F13" s="29" t="s">
        <v>52</v>
      </c>
      <c r="G13" s="31">
        <f>VLOOKUP($E$13,$F$17:$G$26,2,FALSE)</f>
        <v>3.5</v>
      </c>
      <c r="H13" s="28" t="s">
        <v>53</v>
      </c>
      <c r="I13" s="32">
        <f>VLOOKUP($E$13,$F$17:$H$26,3,FALSE)</f>
        <v>0.21875</v>
      </c>
    </row>
    <row r="14" ht="15.75" customHeight="1">
      <c r="A14" s="33" t="s">
        <v>54</v>
      </c>
      <c r="B14" s="7">
        <f>B13+700</f>
        <v>750</v>
      </c>
      <c r="C14" s="7"/>
      <c r="D14" s="9" t="s">
        <v>55</v>
      </c>
      <c r="E14" s="34">
        <v>8.5</v>
      </c>
      <c r="F14" s="9" t="s">
        <v>56</v>
      </c>
      <c r="G14" s="35">
        <f>VLOOKUP($E$14,$C$17:$E$24,2,FALSE)</f>
        <v>3</v>
      </c>
      <c r="H14" s="7" t="s">
        <v>53</v>
      </c>
      <c r="I14" s="36">
        <f>VLOOKUP($E$14,$C$17:$E$24,3,FALSE)</f>
        <v>0.1875</v>
      </c>
    </row>
    <row r="15" ht="15.75" customHeight="1">
      <c r="A15" s="37" t="s">
        <v>57</v>
      </c>
      <c r="B15" s="38">
        <v>5.5</v>
      </c>
      <c r="C15" s="38"/>
      <c r="D15" s="39"/>
      <c r="E15" s="38"/>
      <c r="F15" s="39"/>
      <c r="G15" s="38"/>
      <c r="H15" s="38"/>
      <c r="I15" s="40"/>
    </row>
    <row r="16" ht="15.75" hidden="1" customHeight="1">
      <c r="A16" s="7" t="s">
        <v>58</v>
      </c>
      <c r="B16" s="7" t="s">
        <v>28</v>
      </c>
      <c r="C16" s="7" t="s">
        <v>59</v>
      </c>
      <c r="D16" s="9" t="s">
        <v>60</v>
      </c>
      <c r="E16" s="7" t="s">
        <v>61</v>
      </c>
      <c r="F16" s="9" t="s">
        <v>62</v>
      </c>
      <c r="G16" s="9" t="s">
        <v>63</v>
      </c>
      <c r="H16" s="7" t="s">
        <v>64</v>
      </c>
    </row>
    <row r="17" ht="15.75" hidden="1" customHeight="1">
      <c r="C17" s="7">
        <v>5.0</v>
      </c>
      <c r="D17" s="7" t="s">
        <v>21</v>
      </c>
      <c r="E17" s="7" t="s">
        <v>21</v>
      </c>
      <c r="F17" s="9">
        <f>$B$14+200</f>
        <v>950</v>
      </c>
      <c r="G17" s="7" t="s">
        <v>21</v>
      </c>
      <c r="H17" s="7" t="s">
        <v>21</v>
      </c>
    </row>
    <row r="18" ht="15.75" hidden="1" customHeight="1">
      <c r="C18" s="7">
        <v>5.5</v>
      </c>
      <c r="D18" s="7" t="s">
        <v>65</v>
      </c>
      <c r="E18" s="7" t="s">
        <v>65</v>
      </c>
      <c r="F18" s="9">
        <f>$B$14+100</f>
        <v>850</v>
      </c>
      <c r="G18" s="7" t="s">
        <v>65</v>
      </c>
      <c r="H18" s="7" t="s">
        <v>65</v>
      </c>
    </row>
    <row r="19" ht="15.75" hidden="1" customHeight="1">
      <c r="C19" s="7">
        <v>6.0</v>
      </c>
      <c r="D19" s="42">
        <v>0.5</v>
      </c>
      <c r="E19" s="42">
        <f t="shared" ref="E19:E24" si="3">D19*0.0625</f>
        <v>0.03125</v>
      </c>
      <c r="F19" s="9">
        <f>$B$14</f>
        <v>750</v>
      </c>
      <c r="G19" s="7" t="s">
        <v>65</v>
      </c>
      <c r="H19" s="7" t="s">
        <v>65</v>
      </c>
    </row>
    <row r="20" ht="15.75" hidden="1" customHeight="1">
      <c r="C20" s="7">
        <v>6.5</v>
      </c>
      <c r="D20" s="42">
        <v>1.0</v>
      </c>
      <c r="E20" s="42">
        <f t="shared" si="3"/>
        <v>0.0625</v>
      </c>
      <c r="F20" s="9">
        <f>$B$14-100</f>
        <v>650</v>
      </c>
      <c r="G20" s="7">
        <v>0.5</v>
      </c>
      <c r="H20" s="42">
        <f t="shared" ref="H20:H26" si="4">G20*0.0625</f>
        <v>0.03125</v>
      </c>
    </row>
    <row r="21" ht="15.75" hidden="1" customHeight="1">
      <c r="C21" s="7">
        <v>7.0</v>
      </c>
      <c r="D21" s="42">
        <v>1.5</v>
      </c>
      <c r="E21" s="42">
        <f t="shared" si="3"/>
        <v>0.09375</v>
      </c>
      <c r="F21" s="9">
        <f>$B$14-200</f>
        <v>550</v>
      </c>
      <c r="G21" s="7">
        <v>1.0</v>
      </c>
      <c r="H21" s="42">
        <f t="shared" si="4"/>
        <v>0.0625</v>
      </c>
    </row>
    <row r="22" ht="15.75" hidden="1" customHeight="1">
      <c r="C22" s="7">
        <v>7.5</v>
      </c>
      <c r="D22" s="42">
        <v>2.0</v>
      </c>
      <c r="E22" s="42">
        <f t="shared" si="3"/>
        <v>0.125</v>
      </c>
      <c r="F22" s="9">
        <f>$B$14-300</f>
        <v>450</v>
      </c>
      <c r="G22" s="7">
        <v>1.5</v>
      </c>
      <c r="H22" s="42">
        <f t="shared" si="4"/>
        <v>0.09375</v>
      </c>
    </row>
    <row r="23" ht="15.75" hidden="1" customHeight="1">
      <c r="C23" s="7">
        <v>8.0</v>
      </c>
      <c r="D23" s="42">
        <v>2.5</v>
      </c>
      <c r="E23" s="42">
        <f t="shared" si="3"/>
        <v>0.15625</v>
      </c>
      <c r="F23" s="9">
        <f>$B$14-400</f>
        <v>350</v>
      </c>
      <c r="G23" s="7">
        <v>2.0</v>
      </c>
      <c r="H23" s="42">
        <f t="shared" si="4"/>
        <v>0.125</v>
      </c>
    </row>
    <row r="24" ht="15.75" hidden="1" customHeight="1">
      <c r="C24" s="7">
        <v>8.5</v>
      </c>
      <c r="D24" s="42">
        <v>3.0</v>
      </c>
      <c r="E24" s="42">
        <f t="shared" si="3"/>
        <v>0.1875</v>
      </c>
      <c r="F24" s="9">
        <f>$B$14-500</f>
        <v>250</v>
      </c>
      <c r="G24" s="7">
        <v>2.5</v>
      </c>
      <c r="H24" s="42">
        <f t="shared" si="4"/>
        <v>0.15625</v>
      </c>
    </row>
    <row r="25" ht="15.75" hidden="1" customHeight="1">
      <c r="D25" s="9"/>
      <c r="F25" s="9">
        <f>$B$14-600</f>
        <v>150</v>
      </c>
      <c r="G25" s="7">
        <v>3.0</v>
      </c>
      <c r="H25" s="42">
        <f t="shared" si="4"/>
        <v>0.1875</v>
      </c>
    </row>
    <row r="26" ht="15.75" hidden="1" customHeight="1">
      <c r="D26" s="9"/>
      <c r="F26" s="9">
        <f>$B$14-700</f>
        <v>50</v>
      </c>
      <c r="G26" s="7">
        <v>3.5</v>
      </c>
      <c r="H26" s="42">
        <f t="shared" si="4"/>
        <v>0.21875</v>
      </c>
    </row>
    <row r="27" ht="15.75" customHeight="1">
      <c r="A27" s="14" t="s">
        <v>32</v>
      </c>
      <c r="B27" s="7"/>
      <c r="D27" s="9"/>
      <c r="E27" s="7"/>
      <c r="F27" s="9"/>
      <c r="H27" s="7"/>
    </row>
    <row r="28" ht="15.75" customHeight="1">
      <c r="A28" s="27" t="s">
        <v>50</v>
      </c>
      <c r="B28" s="52">
        <v>50.0</v>
      </c>
      <c r="C28" s="28"/>
      <c r="D28" s="29" t="s">
        <v>51</v>
      </c>
      <c r="E28" s="30">
        <v>450.0</v>
      </c>
      <c r="F28" s="29" t="s">
        <v>52</v>
      </c>
      <c r="G28" s="31">
        <f>VLOOKUP($E$28,$F$32:$G$41,2,FALSE)</f>
        <v>19.5</v>
      </c>
      <c r="H28" s="28" t="s">
        <v>53</v>
      </c>
      <c r="I28" s="32">
        <f>VLOOKUP($E$28,$F$32:$H$41,3,FALSE)</f>
        <v>1.21875</v>
      </c>
    </row>
    <row r="29" ht="15.75" customHeight="1">
      <c r="A29" s="33" t="s">
        <v>54</v>
      </c>
      <c r="B29" s="7">
        <f>B28+700</f>
        <v>750</v>
      </c>
      <c r="C29" s="7"/>
      <c r="D29" s="9" t="s">
        <v>55</v>
      </c>
      <c r="E29" s="34">
        <v>8.5</v>
      </c>
      <c r="F29" s="9" t="s">
        <v>56</v>
      </c>
      <c r="G29" s="35">
        <f>VLOOKUP($E$29,$C$32:$E$39,2,FALSE)</f>
        <v>68.25</v>
      </c>
      <c r="H29" s="7" t="s">
        <v>53</v>
      </c>
      <c r="I29" s="36">
        <f>VLOOKUP($E$29,$C$32:$E$39,3,FALSE)</f>
        <v>4.265625</v>
      </c>
    </row>
    <row r="30" ht="15.75" customHeight="1">
      <c r="A30" s="37" t="s">
        <v>57</v>
      </c>
      <c r="B30" s="38">
        <v>5.5</v>
      </c>
      <c r="C30" s="38"/>
      <c r="D30" s="39"/>
      <c r="E30" s="38"/>
      <c r="F30" s="39"/>
      <c r="G30" s="38"/>
      <c r="H30" s="38"/>
      <c r="I30" s="40"/>
    </row>
    <row r="31" ht="15.75" hidden="1" customHeight="1">
      <c r="A31" s="7" t="s">
        <v>67</v>
      </c>
      <c r="B31" s="7" t="s">
        <v>32</v>
      </c>
      <c r="C31" s="7" t="s">
        <v>59</v>
      </c>
      <c r="D31" s="9" t="s">
        <v>60</v>
      </c>
      <c r="E31" s="7" t="s">
        <v>61</v>
      </c>
      <c r="F31" s="9" t="s">
        <v>62</v>
      </c>
      <c r="G31" s="9" t="s">
        <v>63</v>
      </c>
      <c r="H31" s="7" t="s">
        <v>68</v>
      </c>
    </row>
    <row r="32" ht="15.75" hidden="1" customHeight="1">
      <c r="C32" s="7">
        <v>5.0</v>
      </c>
      <c r="D32" s="42" t="s">
        <v>65</v>
      </c>
      <c r="E32" s="42" t="s">
        <v>65</v>
      </c>
      <c r="F32" s="9">
        <f>$B$29+200</f>
        <v>950</v>
      </c>
      <c r="G32" s="7" t="s">
        <v>21</v>
      </c>
      <c r="H32" s="7" t="s">
        <v>21</v>
      </c>
    </row>
    <row r="33" ht="15.75" hidden="1" customHeight="1">
      <c r="C33" s="7">
        <v>5.5</v>
      </c>
      <c r="D33" s="42">
        <v>9.75</v>
      </c>
      <c r="E33" s="42">
        <f t="shared" ref="E33:E39" si="5">D33*0.0625</f>
        <v>0.609375</v>
      </c>
      <c r="F33" s="9">
        <f>$B$29+100</f>
        <v>850</v>
      </c>
      <c r="G33" s="7" t="s">
        <v>65</v>
      </c>
      <c r="H33" s="7" t="s">
        <v>65</v>
      </c>
    </row>
    <row r="34" ht="15.75" hidden="1" customHeight="1">
      <c r="C34" s="7">
        <v>6.0</v>
      </c>
      <c r="D34" s="42">
        <v>19.5</v>
      </c>
      <c r="E34" s="42">
        <f t="shared" si="5"/>
        <v>1.21875</v>
      </c>
      <c r="F34" s="9">
        <f>$B$29</f>
        <v>750</v>
      </c>
      <c r="G34" s="7" t="s">
        <v>65</v>
      </c>
      <c r="H34" s="7" t="s">
        <v>65</v>
      </c>
    </row>
    <row r="35" ht="15.75" hidden="1" customHeight="1">
      <c r="C35" s="7">
        <v>6.5</v>
      </c>
      <c r="D35" s="42">
        <v>29.25</v>
      </c>
      <c r="E35" s="42">
        <f t="shared" si="5"/>
        <v>1.828125</v>
      </c>
      <c r="F35" s="9">
        <f>$B$29-100</f>
        <v>650</v>
      </c>
      <c r="G35" s="7">
        <v>6.5</v>
      </c>
      <c r="H35" s="42">
        <f t="shared" ref="H35:H41" si="6">G35*0.0625</f>
        <v>0.40625</v>
      </c>
    </row>
    <row r="36" ht="15.75" hidden="1" customHeight="1">
      <c r="C36" s="7">
        <v>7.0</v>
      </c>
      <c r="D36" s="42">
        <v>39.0</v>
      </c>
      <c r="E36" s="42">
        <f t="shared" si="5"/>
        <v>2.4375</v>
      </c>
      <c r="F36" s="9">
        <f>$B$29-200</f>
        <v>550</v>
      </c>
      <c r="G36" s="7">
        <v>13.0</v>
      </c>
      <c r="H36" s="42">
        <f t="shared" si="6"/>
        <v>0.8125</v>
      </c>
    </row>
    <row r="37" ht="15.75" hidden="1" customHeight="1">
      <c r="C37" s="7">
        <v>7.5</v>
      </c>
      <c r="D37" s="42">
        <v>48.75</v>
      </c>
      <c r="E37" s="42">
        <f t="shared" si="5"/>
        <v>3.046875</v>
      </c>
      <c r="F37" s="9">
        <f>$B$29-300</f>
        <v>450</v>
      </c>
      <c r="G37" s="7">
        <v>19.5</v>
      </c>
      <c r="H37" s="42">
        <f t="shared" si="6"/>
        <v>1.21875</v>
      </c>
    </row>
    <row r="38" ht="15.75" hidden="1" customHeight="1">
      <c r="C38" s="7">
        <v>8.0</v>
      </c>
      <c r="D38" s="42">
        <v>58.5</v>
      </c>
      <c r="E38" s="42">
        <f t="shared" si="5"/>
        <v>3.65625</v>
      </c>
      <c r="F38" s="9">
        <f>$B$29-400</f>
        <v>350</v>
      </c>
      <c r="G38" s="7">
        <v>26.0</v>
      </c>
      <c r="H38" s="42">
        <f t="shared" si="6"/>
        <v>1.625</v>
      </c>
    </row>
    <row r="39" ht="15.75" hidden="1" customHeight="1">
      <c r="C39" s="7">
        <v>8.5</v>
      </c>
      <c r="D39" s="42">
        <v>68.25</v>
      </c>
      <c r="E39" s="42">
        <f t="shared" si="5"/>
        <v>4.265625</v>
      </c>
      <c r="F39" s="9">
        <f>$B$29-500</f>
        <v>250</v>
      </c>
      <c r="G39" s="7">
        <v>32.5</v>
      </c>
      <c r="H39" s="42">
        <f t="shared" si="6"/>
        <v>2.03125</v>
      </c>
    </row>
    <row r="40" ht="15.75" hidden="1" customHeight="1">
      <c r="C40" s="7"/>
      <c r="D40" s="42"/>
      <c r="E40" s="42"/>
      <c r="F40" s="9">
        <f>$B$29-600</f>
        <v>150</v>
      </c>
      <c r="G40" s="7">
        <v>39.0</v>
      </c>
      <c r="H40" s="42">
        <f t="shared" si="6"/>
        <v>2.4375</v>
      </c>
    </row>
    <row r="41" ht="15.75" hidden="1" customHeight="1">
      <c r="C41" s="7"/>
      <c r="D41" s="42"/>
      <c r="E41" s="42"/>
      <c r="F41" s="9">
        <f>$B$29-700</f>
        <v>50</v>
      </c>
      <c r="G41" s="7">
        <v>45.5</v>
      </c>
      <c r="H41" s="42">
        <f t="shared" si="6"/>
        <v>2.84375</v>
      </c>
    </row>
    <row r="42" ht="15.75" customHeight="1">
      <c r="A42" s="14" t="s">
        <v>69</v>
      </c>
      <c r="B42" s="7"/>
      <c r="D42" s="9"/>
      <c r="E42" s="7"/>
      <c r="F42" s="9"/>
      <c r="H42" s="7"/>
    </row>
    <row r="43" ht="15.75" customHeight="1">
      <c r="A43" s="27" t="s">
        <v>50</v>
      </c>
      <c r="B43" s="52">
        <v>50.0</v>
      </c>
      <c r="C43" s="28"/>
      <c r="D43" s="29" t="s">
        <v>51</v>
      </c>
      <c r="E43" s="30">
        <v>50.0</v>
      </c>
      <c r="F43" s="29" t="s">
        <v>52</v>
      </c>
      <c r="G43" s="31">
        <f>VLOOKUP($E$43,$F$47:$G$56,2,FALSE)</f>
        <v>22.75</v>
      </c>
      <c r="H43" s="28" t="s">
        <v>53</v>
      </c>
      <c r="I43" s="32">
        <f>VLOOKUP($E$43,$F$47:$H$56,3,FALSE)</f>
        <v>1.421875</v>
      </c>
    </row>
    <row r="44" ht="15.75" customHeight="1">
      <c r="A44" s="33" t="s">
        <v>54</v>
      </c>
      <c r="B44" s="7">
        <f>B43+700</f>
        <v>750</v>
      </c>
      <c r="C44" s="7"/>
      <c r="D44" s="9" t="s">
        <v>55</v>
      </c>
      <c r="E44" s="34">
        <v>8.5</v>
      </c>
      <c r="F44" s="9" t="s">
        <v>56</v>
      </c>
      <c r="G44" s="35">
        <f>VLOOKUP($E$44,$C$47:$E$54,2,FALSE)</f>
        <v>33.25</v>
      </c>
      <c r="H44" s="7" t="s">
        <v>53</v>
      </c>
      <c r="I44" s="36">
        <f>VLOOKUP($E$44,$C$47:$E$54,3,FALSE)</f>
        <v>2.078125</v>
      </c>
    </row>
    <row r="45" ht="15.75" customHeight="1">
      <c r="A45" s="37" t="s">
        <v>57</v>
      </c>
      <c r="B45" s="38">
        <v>5.5</v>
      </c>
      <c r="C45" s="38"/>
      <c r="D45" s="39"/>
      <c r="E45" s="38"/>
      <c r="F45" s="39"/>
      <c r="G45" s="38"/>
      <c r="H45" s="38"/>
      <c r="I45" s="40"/>
    </row>
    <row r="46" ht="15.75" hidden="1" customHeight="1">
      <c r="A46" s="7" t="s">
        <v>70</v>
      </c>
      <c r="B46" s="7" t="s">
        <v>69</v>
      </c>
      <c r="C46" s="7" t="s">
        <v>59</v>
      </c>
      <c r="D46" s="9" t="s">
        <v>60</v>
      </c>
      <c r="E46" s="7" t="s">
        <v>61</v>
      </c>
      <c r="F46" s="9" t="s">
        <v>62</v>
      </c>
      <c r="G46" s="9" t="s">
        <v>63</v>
      </c>
      <c r="H46" s="7" t="s">
        <v>68</v>
      </c>
    </row>
    <row r="47" ht="15.75" hidden="1" customHeight="1">
      <c r="C47" s="7">
        <v>5.0</v>
      </c>
      <c r="D47" s="42" t="s">
        <v>65</v>
      </c>
      <c r="E47" s="42" t="s">
        <v>65</v>
      </c>
      <c r="F47" s="9">
        <f>$B$44+200</f>
        <v>950</v>
      </c>
      <c r="G47" s="7" t="s">
        <v>21</v>
      </c>
      <c r="H47" s="7" t="s">
        <v>21</v>
      </c>
    </row>
    <row r="48" ht="15.75" hidden="1" customHeight="1">
      <c r="C48" s="7">
        <v>5.5</v>
      </c>
      <c r="D48" s="42">
        <v>4.75</v>
      </c>
      <c r="E48" s="42">
        <f t="shared" ref="E48:E54" si="7">D48*0.0625</f>
        <v>0.296875</v>
      </c>
      <c r="F48" s="9">
        <f>$B$44+100</f>
        <v>850</v>
      </c>
      <c r="G48" s="7" t="s">
        <v>65</v>
      </c>
      <c r="H48" s="7" t="s">
        <v>65</v>
      </c>
    </row>
    <row r="49" ht="15.75" hidden="1" customHeight="1">
      <c r="C49" s="7">
        <v>6.0</v>
      </c>
      <c r="D49" s="42">
        <f t="shared" ref="D49:D54" si="8">D48+4.75</f>
        <v>9.5</v>
      </c>
      <c r="E49" s="42">
        <f t="shared" si="7"/>
        <v>0.59375</v>
      </c>
      <c r="F49" s="9">
        <f>$B$44</f>
        <v>750</v>
      </c>
      <c r="G49" s="7" t="s">
        <v>65</v>
      </c>
      <c r="H49" s="7" t="s">
        <v>65</v>
      </c>
    </row>
    <row r="50" ht="15.75" hidden="1" customHeight="1">
      <c r="C50" s="7">
        <v>6.5</v>
      </c>
      <c r="D50" s="42">
        <f t="shared" si="8"/>
        <v>14.25</v>
      </c>
      <c r="E50" s="42">
        <f t="shared" si="7"/>
        <v>0.890625</v>
      </c>
      <c r="F50" s="9">
        <f>$B$44-100</f>
        <v>650</v>
      </c>
      <c r="G50" s="7">
        <v>3.25</v>
      </c>
      <c r="H50" s="42">
        <f t="shared" ref="H50:H56" si="9">G50*0.0625</f>
        <v>0.203125</v>
      </c>
    </row>
    <row r="51" ht="15.75" hidden="1" customHeight="1">
      <c r="C51" s="7">
        <v>7.0</v>
      </c>
      <c r="D51" s="42">
        <f t="shared" si="8"/>
        <v>19</v>
      </c>
      <c r="E51" s="42">
        <f t="shared" si="7"/>
        <v>1.1875</v>
      </c>
      <c r="F51" s="9">
        <f>$B$44-200</f>
        <v>550</v>
      </c>
      <c r="G51" s="7">
        <f t="shared" ref="G51:G56" si="10">G50+3.25</f>
        <v>6.5</v>
      </c>
      <c r="H51" s="42">
        <f t="shared" si="9"/>
        <v>0.40625</v>
      </c>
    </row>
    <row r="52" ht="15.75" hidden="1" customHeight="1">
      <c r="C52" s="7">
        <v>7.5</v>
      </c>
      <c r="D52" s="42">
        <f t="shared" si="8"/>
        <v>23.75</v>
      </c>
      <c r="E52" s="42">
        <f t="shared" si="7"/>
        <v>1.484375</v>
      </c>
      <c r="F52" s="9">
        <f>$B$44-300</f>
        <v>450</v>
      </c>
      <c r="G52" s="7">
        <f t="shared" si="10"/>
        <v>9.75</v>
      </c>
      <c r="H52" s="42">
        <f t="shared" si="9"/>
        <v>0.609375</v>
      </c>
    </row>
    <row r="53" ht="15.75" hidden="1" customHeight="1">
      <c r="C53" s="7">
        <v>8.0</v>
      </c>
      <c r="D53" s="42">
        <f t="shared" si="8"/>
        <v>28.5</v>
      </c>
      <c r="E53" s="42">
        <f t="shared" si="7"/>
        <v>1.78125</v>
      </c>
      <c r="F53" s="9">
        <f>$B$44-400</f>
        <v>350</v>
      </c>
      <c r="G53" s="7">
        <f t="shared" si="10"/>
        <v>13</v>
      </c>
      <c r="H53" s="42">
        <f t="shared" si="9"/>
        <v>0.8125</v>
      </c>
    </row>
    <row r="54" ht="15.75" hidden="1" customHeight="1">
      <c r="C54" s="7">
        <v>8.5</v>
      </c>
      <c r="D54" s="42">
        <f t="shared" si="8"/>
        <v>33.25</v>
      </c>
      <c r="E54" s="42">
        <f t="shared" si="7"/>
        <v>2.078125</v>
      </c>
      <c r="F54" s="9">
        <f>$B$44-500</f>
        <v>250</v>
      </c>
      <c r="G54" s="7">
        <f t="shared" si="10"/>
        <v>16.25</v>
      </c>
      <c r="H54" s="42">
        <f t="shared" si="9"/>
        <v>1.015625</v>
      </c>
    </row>
    <row r="55" ht="15.75" hidden="1" customHeight="1">
      <c r="D55" s="9"/>
      <c r="F55" s="9">
        <f>$B$44-600</f>
        <v>150</v>
      </c>
      <c r="G55" s="7">
        <f t="shared" si="10"/>
        <v>19.5</v>
      </c>
      <c r="H55" s="42">
        <f t="shared" si="9"/>
        <v>1.21875</v>
      </c>
    </row>
    <row r="56" ht="15.75" hidden="1" customHeight="1">
      <c r="D56" s="9"/>
      <c r="F56" s="9">
        <f>$B$44-700</f>
        <v>50</v>
      </c>
      <c r="G56" s="7">
        <f t="shared" si="10"/>
        <v>22.75</v>
      </c>
      <c r="H56" s="42">
        <f t="shared" si="9"/>
        <v>1.421875</v>
      </c>
    </row>
    <row r="57" ht="15.75" customHeight="1">
      <c r="D57" s="9"/>
      <c r="F57" s="9"/>
    </row>
    <row r="58" ht="15.75" customHeight="1">
      <c r="D58" s="9"/>
      <c r="F58" s="9"/>
    </row>
    <row r="59" ht="15.75" customHeight="1">
      <c r="D59" s="9"/>
      <c r="F59" s="9"/>
    </row>
    <row r="60" ht="15.75" customHeight="1">
      <c r="D60" s="9"/>
      <c r="F60" s="9"/>
    </row>
    <row r="61" ht="15.75" customHeight="1">
      <c r="D61" s="9"/>
      <c r="F61" s="9"/>
    </row>
    <row r="62" ht="15.75" customHeight="1">
      <c r="D62" s="9"/>
      <c r="F62" s="9"/>
    </row>
    <row r="63" ht="15.75" customHeight="1">
      <c r="D63" s="9"/>
      <c r="F63" s="9"/>
    </row>
    <row r="64" ht="15.75" customHeight="1">
      <c r="D64" s="9"/>
      <c r="F64" s="9"/>
    </row>
    <row r="65" ht="15.75" customHeight="1">
      <c r="D65" s="9"/>
      <c r="F65" s="9"/>
    </row>
    <row r="66" ht="15.75" customHeight="1">
      <c r="D66" s="9"/>
      <c r="F66" s="9"/>
    </row>
    <row r="67" ht="15.75" customHeight="1">
      <c r="D67" s="9"/>
      <c r="F67" s="9"/>
    </row>
    <row r="68" ht="15.75" customHeight="1">
      <c r="D68" s="9"/>
      <c r="F68" s="9"/>
    </row>
    <row r="69" ht="15.75" customHeight="1">
      <c r="D69" s="9"/>
      <c r="F69" s="9"/>
    </row>
    <row r="70" ht="15.75" customHeight="1">
      <c r="D70" s="9"/>
      <c r="F70" s="9"/>
    </row>
    <row r="71" ht="15.75" customHeight="1">
      <c r="D71" s="9"/>
      <c r="F71" s="9"/>
    </row>
    <row r="72" ht="15.75" customHeight="1">
      <c r="D72" s="9"/>
      <c r="F72" s="9"/>
    </row>
    <row r="73" ht="15.75" customHeight="1">
      <c r="D73" s="9"/>
      <c r="F73" s="9"/>
    </row>
    <row r="74" ht="15.75" customHeight="1">
      <c r="D74" s="9"/>
      <c r="F74" s="9"/>
    </row>
    <row r="75" ht="15.75" customHeight="1">
      <c r="D75" s="9"/>
      <c r="F75" s="9"/>
    </row>
    <row r="76" ht="15.75" customHeight="1">
      <c r="D76" s="9"/>
      <c r="F76" s="9"/>
    </row>
    <row r="77" ht="15.75" customHeight="1">
      <c r="D77" s="9"/>
      <c r="F77" s="9"/>
    </row>
    <row r="78" ht="15.75" customHeight="1">
      <c r="D78" s="9"/>
      <c r="F78" s="9"/>
    </row>
    <row r="79" ht="15.75" customHeight="1">
      <c r="D79" s="9"/>
      <c r="F79" s="9"/>
    </row>
    <row r="80" ht="15.75" customHeight="1">
      <c r="D80" s="9"/>
      <c r="F80" s="9"/>
    </row>
    <row r="81" ht="15.75" customHeight="1">
      <c r="D81" s="9"/>
      <c r="F81" s="9"/>
    </row>
    <row r="82" ht="15.75" customHeight="1">
      <c r="D82" s="9"/>
      <c r="F82" s="9"/>
    </row>
    <row r="83" ht="15.75" customHeight="1">
      <c r="D83" s="9"/>
      <c r="F83" s="9"/>
    </row>
    <row r="84" ht="15.75" customHeight="1">
      <c r="D84" s="9"/>
      <c r="F84" s="9"/>
    </row>
    <row r="85" ht="15.75" customHeight="1">
      <c r="D85" s="9"/>
      <c r="F85" s="9"/>
    </row>
    <row r="86" ht="15.75" customHeight="1">
      <c r="D86" s="9"/>
      <c r="F86" s="9"/>
    </row>
    <row r="87" ht="15.75" customHeight="1">
      <c r="D87" s="9"/>
      <c r="F87" s="9"/>
    </row>
    <row r="88" ht="15.75" customHeight="1">
      <c r="D88" s="9"/>
      <c r="F88" s="9"/>
    </row>
    <row r="89" ht="15.75" customHeight="1">
      <c r="D89" s="9"/>
      <c r="F89" s="9"/>
    </row>
    <row r="90" ht="15.75" customHeight="1">
      <c r="D90" s="9"/>
      <c r="F90" s="9"/>
    </row>
    <row r="91" ht="15.75" customHeight="1">
      <c r="D91" s="9"/>
      <c r="F91" s="9"/>
    </row>
    <row r="92" ht="15.75" customHeight="1">
      <c r="D92" s="9"/>
      <c r="F92" s="9"/>
    </row>
    <row r="93" ht="15.75" customHeight="1">
      <c r="D93" s="9"/>
      <c r="F93" s="9"/>
    </row>
    <row r="94" ht="15.75" customHeight="1">
      <c r="D94" s="9"/>
      <c r="F94" s="9"/>
    </row>
    <row r="95" ht="15.75" customHeight="1">
      <c r="D95" s="9"/>
      <c r="F95" s="9"/>
    </row>
    <row r="96" ht="15.75" customHeight="1">
      <c r="D96" s="9"/>
      <c r="F96" s="9"/>
    </row>
    <row r="97" ht="15.75" customHeight="1">
      <c r="D97" s="9"/>
      <c r="F97" s="9"/>
    </row>
    <row r="98" ht="15.75" customHeight="1">
      <c r="D98" s="9"/>
      <c r="F98" s="9"/>
    </row>
    <row r="99" ht="15.75" customHeight="1">
      <c r="D99" s="9"/>
      <c r="F99" s="9"/>
    </row>
    <row r="100" ht="15.75" customHeight="1">
      <c r="D100" s="9"/>
      <c r="F100" s="9"/>
    </row>
    <row r="101" ht="15.75" customHeight="1">
      <c r="D101" s="9"/>
      <c r="F101" s="9"/>
    </row>
    <row r="102" ht="15.75" customHeight="1">
      <c r="D102" s="9"/>
      <c r="F102" s="9"/>
    </row>
    <row r="103" ht="15.75" customHeight="1">
      <c r="D103" s="9"/>
      <c r="F103" s="9"/>
    </row>
    <row r="104" ht="15.75" customHeight="1">
      <c r="D104" s="9"/>
      <c r="F104" s="9"/>
    </row>
    <row r="105" ht="15.75" customHeight="1">
      <c r="D105" s="9"/>
      <c r="F105" s="9"/>
    </row>
    <row r="106" ht="15.75" customHeight="1">
      <c r="D106" s="9"/>
      <c r="F106" s="9"/>
    </row>
    <row r="107" ht="15.75" customHeight="1">
      <c r="D107" s="9"/>
      <c r="F107" s="9"/>
    </row>
    <row r="108" ht="15.75" customHeight="1">
      <c r="D108" s="9"/>
      <c r="F108" s="9"/>
    </row>
    <row r="109" ht="15.75" customHeight="1">
      <c r="D109" s="9"/>
      <c r="F109" s="9"/>
    </row>
    <row r="110" ht="15.75" customHeight="1">
      <c r="D110" s="9"/>
      <c r="F110" s="9"/>
    </row>
    <row r="111" ht="15.75" customHeight="1">
      <c r="D111" s="9"/>
      <c r="F111" s="9"/>
    </row>
    <row r="112" ht="15.75" customHeight="1">
      <c r="D112" s="9"/>
      <c r="F112" s="9"/>
    </row>
    <row r="113" ht="15.75" customHeight="1">
      <c r="D113" s="9"/>
      <c r="F113" s="9"/>
    </row>
    <row r="114" ht="15.75" customHeight="1">
      <c r="D114" s="9"/>
      <c r="F114" s="9"/>
    </row>
    <row r="115" ht="15.75" customHeight="1">
      <c r="D115" s="9"/>
      <c r="F115" s="9"/>
    </row>
    <row r="116" ht="15.75" customHeight="1">
      <c r="D116" s="9"/>
      <c r="F116" s="9"/>
    </row>
    <row r="117" ht="15.75" customHeight="1">
      <c r="D117" s="9"/>
      <c r="F117" s="9"/>
    </row>
    <row r="118" ht="15.75" customHeight="1">
      <c r="D118" s="9"/>
      <c r="F118" s="9"/>
    </row>
    <row r="119" ht="15.75" customHeight="1">
      <c r="D119" s="9"/>
      <c r="F119" s="9"/>
    </row>
    <row r="120" ht="15.75" customHeight="1">
      <c r="D120" s="9"/>
      <c r="F120" s="9"/>
    </row>
    <row r="121" ht="15.75" customHeight="1">
      <c r="D121" s="9"/>
      <c r="F121" s="9"/>
    </row>
    <row r="122" ht="15.75" customHeight="1">
      <c r="D122" s="9"/>
      <c r="F122" s="9"/>
    </row>
    <row r="123" ht="15.75" customHeight="1">
      <c r="D123" s="9"/>
      <c r="F123" s="9"/>
    </row>
    <row r="124" ht="15.75" customHeight="1">
      <c r="D124" s="9"/>
      <c r="F124" s="9"/>
    </row>
    <row r="125" ht="15.75" customHeight="1">
      <c r="D125" s="9"/>
      <c r="F125" s="9"/>
    </row>
    <row r="126" ht="15.75" customHeight="1">
      <c r="D126" s="9"/>
      <c r="F126" s="9"/>
    </row>
    <row r="127" ht="15.75" customHeight="1">
      <c r="D127" s="9"/>
      <c r="F127" s="9"/>
    </row>
    <row r="128" ht="15.75" customHeight="1">
      <c r="D128" s="9"/>
      <c r="F128" s="9"/>
    </row>
    <row r="129" ht="15.75" customHeight="1">
      <c r="D129" s="9"/>
      <c r="F129" s="9"/>
    </row>
    <row r="130" ht="15.75" customHeight="1">
      <c r="D130" s="9"/>
      <c r="F130" s="9"/>
    </row>
    <row r="131" ht="15.75" customHeight="1">
      <c r="D131" s="9"/>
      <c r="F131" s="9"/>
    </row>
    <row r="132" ht="15.75" customHeight="1">
      <c r="D132" s="9"/>
      <c r="F132" s="9"/>
    </row>
    <row r="133" ht="15.75" customHeight="1">
      <c r="D133" s="9"/>
      <c r="F133" s="9"/>
    </row>
    <row r="134" ht="15.75" customHeight="1">
      <c r="D134" s="9"/>
      <c r="F134" s="9"/>
    </row>
    <row r="135" ht="15.75" customHeight="1">
      <c r="D135" s="9"/>
      <c r="F135" s="9"/>
    </row>
    <row r="136" ht="15.75" customHeight="1">
      <c r="D136" s="9"/>
      <c r="F136" s="9"/>
    </row>
    <row r="137" ht="15.75" customHeight="1">
      <c r="D137" s="9"/>
      <c r="F137" s="9"/>
    </row>
    <row r="138" ht="15.75" customHeight="1">
      <c r="D138" s="9"/>
      <c r="F138" s="9"/>
    </row>
    <row r="139" ht="15.75" customHeight="1">
      <c r="D139" s="9"/>
      <c r="F139" s="9"/>
    </row>
    <row r="140" ht="15.75" customHeight="1">
      <c r="D140" s="9"/>
      <c r="F140" s="9"/>
    </row>
    <row r="141" ht="15.75" customHeight="1">
      <c r="D141" s="9"/>
      <c r="F141" s="9"/>
    </row>
    <row r="142" ht="15.75" customHeight="1">
      <c r="D142" s="9"/>
      <c r="F142" s="9"/>
    </row>
    <row r="143" ht="15.75" customHeight="1">
      <c r="D143" s="9"/>
      <c r="F143" s="9"/>
    </row>
    <row r="144" ht="15.75" customHeight="1">
      <c r="D144" s="9"/>
      <c r="F144" s="9"/>
    </row>
    <row r="145" ht="15.75" customHeight="1">
      <c r="D145" s="9"/>
      <c r="F145" s="9"/>
    </row>
    <row r="146" ht="15.75" customHeight="1">
      <c r="D146" s="9"/>
      <c r="F146" s="9"/>
    </row>
    <row r="147" ht="15.75" customHeight="1">
      <c r="D147" s="9"/>
      <c r="F147" s="9"/>
    </row>
    <row r="148" ht="15.75" customHeight="1">
      <c r="D148" s="9"/>
      <c r="F148" s="9"/>
    </row>
    <row r="149" ht="15.75" customHeight="1">
      <c r="D149" s="9"/>
      <c r="F149" s="9"/>
    </row>
    <row r="150" ht="15.75" customHeight="1">
      <c r="D150" s="9"/>
      <c r="F150" s="9"/>
    </row>
    <row r="151" ht="15.75" customHeight="1">
      <c r="D151" s="9"/>
      <c r="F151" s="9"/>
    </row>
    <row r="152" ht="15.75" customHeight="1">
      <c r="D152" s="9"/>
      <c r="F152" s="9"/>
    </row>
    <row r="153" ht="15.75" customHeight="1">
      <c r="D153" s="9"/>
      <c r="F153" s="9"/>
    </row>
    <row r="154" ht="15.75" customHeight="1">
      <c r="D154" s="9"/>
      <c r="F154" s="9"/>
    </row>
    <row r="155" ht="15.75" customHeight="1">
      <c r="D155" s="9"/>
      <c r="F155" s="9"/>
    </row>
    <row r="156" ht="15.75" customHeight="1">
      <c r="D156" s="9"/>
      <c r="F156" s="9"/>
    </row>
    <row r="157" ht="15.75" customHeight="1">
      <c r="D157" s="9"/>
      <c r="F157" s="9"/>
    </row>
    <row r="158" ht="15.75" customHeight="1">
      <c r="D158" s="9"/>
      <c r="F158" s="9"/>
    </row>
    <row r="159" ht="15.75" customHeight="1">
      <c r="D159" s="9"/>
      <c r="F159" s="9"/>
    </row>
    <row r="160" ht="15.75" customHeight="1">
      <c r="D160" s="9"/>
      <c r="F160" s="9"/>
    </row>
    <row r="161" ht="15.75" customHeight="1">
      <c r="D161" s="9"/>
      <c r="F161" s="9"/>
    </row>
    <row r="162" ht="15.75" customHeight="1">
      <c r="D162" s="9"/>
      <c r="F162" s="9"/>
    </row>
    <row r="163" ht="15.75" customHeight="1">
      <c r="D163" s="9"/>
      <c r="F163" s="9"/>
    </row>
    <row r="164" ht="15.75" customHeight="1">
      <c r="D164" s="9"/>
      <c r="F164" s="9"/>
    </row>
    <row r="165" ht="15.75" customHeight="1">
      <c r="D165" s="9"/>
      <c r="F165" s="9"/>
    </row>
    <row r="166" ht="15.75" customHeight="1">
      <c r="D166" s="9"/>
      <c r="F166" s="9"/>
    </row>
    <row r="167" ht="15.75" customHeight="1">
      <c r="D167" s="9"/>
      <c r="F167" s="9"/>
    </row>
    <row r="168" ht="15.75" customHeight="1">
      <c r="D168" s="9"/>
      <c r="F168" s="9"/>
    </row>
    <row r="169" ht="15.75" customHeight="1">
      <c r="D169" s="9"/>
      <c r="F169" s="9"/>
    </row>
    <row r="170" ht="15.75" customHeight="1">
      <c r="D170" s="9"/>
      <c r="F170" s="9"/>
    </row>
    <row r="171" ht="15.75" customHeight="1">
      <c r="D171" s="9"/>
      <c r="F171" s="9"/>
    </row>
    <row r="172" ht="15.75" customHeight="1">
      <c r="D172" s="9"/>
      <c r="F172" s="9"/>
    </row>
    <row r="173" ht="15.75" customHeight="1">
      <c r="D173" s="9"/>
      <c r="F173" s="9"/>
    </row>
    <row r="174" ht="15.75" customHeight="1">
      <c r="D174" s="9"/>
      <c r="F174" s="9"/>
    </row>
    <row r="175" ht="15.75" customHeight="1">
      <c r="D175" s="9"/>
      <c r="F175" s="9"/>
    </row>
    <row r="176" ht="15.75" customHeight="1">
      <c r="D176" s="9"/>
      <c r="F176" s="9"/>
    </row>
    <row r="177" ht="15.75" customHeight="1">
      <c r="D177" s="9"/>
      <c r="F177" s="9"/>
    </row>
    <row r="178" ht="15.75" customHeight="1">
      <c r="D178" s="9"/>
      <c r="F178" s="9"/>
    </row>
    <row r="179" ht="15.75" customHeight="1">
      <c r="D179" s="9"/>
      <c r="F179" s="9"/>
    </row>
    <row r="180" ht="15.75" customHeight="1">
      <c r="D180" s="9"/>
      <c r="F180" s="9"/>
    </row>
    <row r="181" ht="15.75" customHeight="1">
      <c r="D181" s="9"/>
      <c r="F181" s="9"/>
    </row>
    <row r="182" ht="15.75" customHeight="1">
      <c r="D182" s="9"/>
      <c r="F182" s="9"/>
    </row>
    <row r="183" ht="15.75" customHeight="1">
      <c r="D183" s="9"/>
      <c r="F183" s="9"/>
    </row>
    <row r="184" ht="15.75" customHeight="1">
      <c r="D184" s="9"/>
      <c r="F184" s="9"/>
    </row>
    <row r="185" ht="15.75" customHeight="1">
      <c r="D185" s="9"/>
      <c r="F185" s="9"/>
    </row>
    <row r="186" ht="15.75" customHeight="1">
      <c r="D186" s="9"/>
      <c r="F186" s="9"/>
    </row>
    <row r="187" ht="15.75" customHeight="1">
      <c r="D187" s="9"/>
      <c r="F187" s="9"/>
    </row>
    <row r="188" ht="15.75" customHeight="1">
      <c r="D188" s="9"/>
      <c r="F188" s="9"/>
    </row>
    <row r="189" ht="15.75" customHeight="1">
      <c r="D189" s="9"/>
      <c r="F189" s="9"/>
    </row>
    <row r="190" ht="15.75" customHeight="1">
      <c r="D190" s="9"/>
      <c r="F190" s="9"/>
    </row>
    <row r="191" ht="15.75" customHeight="1">
      <c r="D191" s="9"/>
      <c r="F191" s="9"/>
    </row>
    <row r="192" ht="15.75" customHeight="1">
      <c r="D192" s="9"/>
      <c r="F192" s="9"/>
    </row>
    <row r="193" ht="15.75" customHeight="1">
      <c r="D193" s="9"/>
      <c r="F193" s="9"/>
    </row>
    <row r="194" ht="15.75" customHeight="1">
      <c r="D194" s="9"/>
      <c r="F194" s="9"/>
    </row>
    <row r="195" ht="15.75" customHeight="1">
      <c r="D195" s="9"/>
      <c r="F195" s="9"/>
    </row>
    <row r="196" ht="15.75" customHeight="1">
      <c r="D196" s="9"/>
      <c r="F196" s="9"/>
    </row>
    <row r="197" ht="15.75" customHeight="1">
      <c r="D197" s="9"/>
      <c r="F197" s="9"/>
    </row>
    <row r="198" ht="15.75" customHeight="1">
      <c r="D198" s="9"/>
      <c r="F198" s="9"/>
    </row>
    <row r="199" ht="15.75" customHeight="1">
      <c r="D199" s="9"/>
      <c r="F199" s="9"/>
    </row>
    <row r="200" ht="15.75" customHeight="1">
      <c r="D200" s="9"/>
      <c r="F200" s="9"/>
    </row>
    <row r="201" ht="15.75" customHeight="1">
      <c r="D201" s="9"/>
      <c r="F201" s="9"/>
    </row>
    <row r="202" ht="15.75" customHeight="1">
      <c r="D202" s="9"/>
      <c r="F202" s="9"/>
    </row>
    <row r="203" ht="15.75" customHeight="1">
      <c r="D203" s="9"/>
      <c r="F203" s="9"/>
    </row>
    <row r="204" ht="15.75" customHeight="1">
      <c r="D204" s="9"/>
      <c r="F204" s="9"/>
    </row>
    <row r="205" ht="15.75" customHeight="1">
      <c r="D205" s="9"/>
      <c r="F205" s="9"/>
    </row>
    <row r="206" ht="15.75" customHeight="1">
      <c r="D206" s="9"/>
      <c r="F206" s="9"/>
    </row>
    <row r="207" ht="15.75" customHeight="1">
      <c r="D207" s="9"/>
      <c r="F207" s="9"/>
    </row>
    <row r="208" ht="15.75" customHeight="1">
      <c r="D208" s="9"/>
      <c r="F208" s="9"/>
    </row>
    <row r="209" ht="15.75" customHeight="1">
      <c r="D209" s="9"/>
      <c r="F209" s="9"/>
    </row>
    <row r="210" ht="15.75" customHeight="1">
      <c r="D210" s="9"/>
      <c r="F210" s="9"/>
    </row>
    <row r="211" ht="15.75" customHeight="1">
      <c r="D211" s="9"/>
      <c r="F211" s="9"/>
    </row>
    <row r="212" ht="15.75" customHeight="1">
      <c r="D212" s="9"/>
      <c r="F212" s="9"/>
    </row>
    <row r="213" ht="15.75" customHeight="1">
      <c r="D213" s="9"/>
      <c r="F213" s="9"/>
    </row>
    <row r="214" ht="15.75" customHeight="1">
      <c r="D214" s="9"/>
      <c r="F214" s="9"/>
    </row>
    <row r="215" ht="15.75" customHeight="1">
      <c r="D215" s="9"/>
      <c r="F215" s="9"/>
    </row>
    <row r="216" ht="15.75" customHeight="1">
      <c r="D216" s="9"/>
      <c r="F216" s="9"/>
    </row>
    <row r="217" ht="15.75" customHeight="1">
      <c r="D217" s="9"/>
      <c r="F217" s="9"/>
    </row>
    <row r="218" ht="15.75" customHeight="1">
      <c r="D218" s="9"/>
      <c r="F218" s="9"/>
    </row>
    <row r="219" ht="15.75" customHeight="1">
      <c r="D219" s="9"/>
      <c r="F219" s="9"/>
    </row>
    <row r="220" ht="15.75" customHeight="1">
      <c r="D220" s="9"/>
      <c r="F220" s="9"/>
    </row>
    <row r="221" ht="15.75" customHeight="1">
      <c r="D221" s="9"/>
      <c r="F221" s="9"/>
    </row>
    <row r="222" ht="15.75" customHeight="1">
      <c r="D222" s="9"/>
      <c r="F222" s="9"/>
    </row>
    <row r="223" ht="15.75" customHeight="1">
      <c r="D223" s="9"/>
      <c r="F223" s="9"/>
    </row>
    <row r="224" ht="15.75" customHeight="1">
      <c r="D224" s="9"/>
      <c r="F224" s="9"/>
    </row>
    <row r="225" ht="15.75" customHeight="1">
      <c r="D225" s="9"/>
      <c r="F225" s="9"/>
    </row>
    <row r="226" ht="15.75" customHeight="1">
      <c r="D226" s="9"/>
      <c r="F226" s="9"/>
    </row>
    <row r="227" ht="15.75" customHeight="1">
      <c r="D227" s="9"/>
      <c r="F227" s="9"/>
    </row>
    <row r="228" ht="15.75" customHeight="1">
      <c r="D228" s="9"/>
      <c r="F228" s="9"/>
    </row>
    <row r="229" ht="15.75" customHeight="1">
      <c r="D229" s="9"/>
      <c r="F229" s="9"/>
    </row>
    <row r="230" ht="15.75" customHeight="1">
      <c r="D230" s="9"/>
      <c r="F230" s="9"/>
    </row>
    <row r="231" ht="15.75" customHeight="1">
      <c r="D231" s="9"/>
      <c r="F231" s="9"/>
    </row>
    <row r="232" ht="15.75" customHeight="1">
      <c r="D232" s="9"/>
      <c r="F232" s="9"/>
    </row>
    <row r="233" ht="15.75" customHeight="1">
      <c r="D233" s="9"/>
      <c r="F233" s="9"/>
    </row>
    <row r="234" ht="15.75" customHeight="1">
      <c r="D234" s="9"/>
      <c r="F234" s="9"/>
    </row>
    <row r="235" ht="15.75" customHeight="1">
      <c r="D235" s="9"/>
      <c r="F235" s="9"/>
    </row>
    <row r="236" ht="15.75" customHeight="1">
      <c r="D236" s="9"/>
      <c r="F236" s="9"/>
    </row>
    <row r="237" ht="15.75" customHeight="1">
      <c r="D237" s="9"/>
      <c r="F237" s="9"/>
    </row>
    <row r="238" ht="15.75" customHeight="1">
      <c r="D238" s="9"/>
      <c r="F238" s="9"/>
    </row>
    <row r="239" ht="15.75" customHeight="1">
      <c r="D239" s="9"/>
      <c r="F239" s="9"/>
    </row>
    <row r="240" ht="15.75" customHeight="1">
      <c r="D240" s="9"/>
      <c r="F240" s="9"/>
    </row>
    <row r="241" ht="15.75" customHeight="1">
      <c r="D241" s="9"/>
      <c r="F241" s="9"/>
    </row>
    <row r="242" ht="15.75" customHeight="1">
      <c r="D242" s="9"/>
      <c r="F242" s="9"/>
    </row>
    <row r="243" ht="15.75" customHeight="1">
      <c r="D243" s="9"/>
      <c r="F243" s="9"/>
    </row>
    <row r="244" ht="15.75" customHeight="1">
      <c r="D244" s="9"/>
      <c r="F244" s="9"/>
    </row>
    <row r="245" ht="15.75" customHeight="1">
      <c r="D245" s="9"/>
      <c r="F245" s="9"/>
    </row>
    <row r="246" ht="15.75" customHeight="1">
      <c r="D246" s="9"/>
      <c r="F246" s="9"/>
    </row>
    <row r="247" ht="15.75" customHeight="1">
      <c r="D247" s="9"/>
      <c r="F247" s="9"/>
    </row>
    <row r="248" ht="15.75" customHeight="1">
      <c r="D248" s="9"/>
      <c r="F248" s="9"/>
    </row>
    <row r="249" ht="15.75" customHeight="1">
      <c r="D249" s="9"/>
      <c r="F249" s="9"/>
    </row>
    <row r="250" ht="15.75" customHeight="1">
      <c r="D250" s="9"/>
      <c r="F250" s="9"/>
    </row>
    <row r="251" ht="15.75" customHeight="1">
      <c r="D251" s="9"/>
      <c r="F251" s="9"/>
    </row>
    <row r="252" ht="15.75" customHeight="1">
      <c r="D252" s="9"/>
      <c r="F252" s="9"/>
    </row>
    <row r="253" ht="15.75" customHeight="1">
      <c r="D253" s="9"/>
      <c r="F253" s="9"/>
    </row>
    <row r="254" ht="15.75" customHeight="1">
      <c r="D254" s="9"/>
      <c r="F254" s="9"/>
    </row>
    <row r="255" ht="15.75" customHeight="1">
      <c r="D255" s="9"/>
      <c r="F255" s="9"/>
    </row>
    <row r="256" ht="15.75" customHeight="1">
      <c r="D256" s="9"/>
      <c r="F256" s="9"/>
    </row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H1"/>
    <mergeCell ref="C10:D10"/>
    <mergeCell ref="E10:G10"/>
    <mergeCell ref="H10:J10"/>
  </mergeCell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2.13"/>
    <col customWidth="1" min="2" max="2" width="17.5"/>
    <col customWidth="1" min="3" max="3" width="22.13"/>
    <col customWidth="1" min="4" max="4" width="23.0"/>
    <col customWidth="1" min="5" max="5" width="22.13"/>
    <col customWidth="1" min="6" max="6" width="7.63"/>
    <col customWidth="1" min="7" max="7" width="6.63"/>
  </cols>
  <sheetData>
    <row r="1" ht="15.75" customHeight="1">
      <c r="A1" s="1" t="s">
        <v>1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ht="15.75" customHeight="1">
      <c r="A2" s="5" t="s">
        <v>9</v>
      </c>
      <c r="B2" s="5" t="s">
        <v>9</v>
      </c>
      <c r="C2" s="5" t="s">
        <v>9</v>
      </c>
      <c r="D2" s="5" t="s">
        <v>9</v>
      </c>
      <c r="E2" s="5" t="s">
        <v>9</v>
      </c>
      <c r="F2" s="2" t="s">
        <v>17</v>
      </c>
      <c r="G2" s="2" t="s">
        <v>17</v>
      </c>
    </row>
    <row r="3" ht="15.75" customHeight="1">
      <c r="A3" s="8" t="s">
        <v>18</v>
      </c>
      <c r="B3" s="3" t="s">
        <v>19</v>
      </c>
      <c r="C3" s="3" t="s">
        <v>20</v>
      </c>
      <c r="D3" s="12" t="s">
        <v>21</v>
      </c>
      <c r="E3" s="8" t="s">
        <v>18</v>
      </c>
      <c r="F3" s="2"/>
      <c r="G3" s="2"/>
    </row>
    <row r="4" ht="15.75" customHeight="1">
      <c r="B4" s="16" t="s">
        <v>31</v>
      </c>
      <c r="C4" s="19"/>
      <c r="D4" s="3" t="s">
        <v>38</v>
      </c>
      <c r="E4" s="16" t="s">
        <v>39</v>
      </c>
      <c r="F4" s="2"/>
      <c r="G4" s="2"/>
    </row>
    <row r="5" ht="15.75" customHeight="1">
      <c r="A5" s="2"/>
      <c r="B5" s="3" t="s">
        <v>40</v>
      </c>
      <c r="D5" s="2"/>
      <c r="F5" s="2"/>
      <c r="G5" s="2"/>
    </row>
    <row r="6" ht="15.75" customHeight="1">
      <c r="A6" s="2"/>
      <c r="B6" s="3" t="s">
        <v>41</v>
      </c>
      <c r="D6" s="2"/>
      <c r="E6" s="2"/>
      <c r="F6" s="2"/>
      <c r="G6" s="2"/>
    </row>
    <row r="7" ht="15.75" customHeight="1">
      <c r="A7" s="2"/>
      <c r="B7" s="2"/>
      <c r="C7" s="2"/>
      <c r="D7" s="2"/>
      <c r="E7" s="2"/>
      <c r="F7" s="2"/>
      <c r="G7" s="2"/>
    </row>
    <row r="8" ht="15.75" customHeight="1">
      <c r="A8" s="21" t="s">
        <v>42</v>
      </c>
      <c r="B8" s="1" t="s">
        <v>43</v>
      </c>
      <c r="C8" s="2"/>
      <c r="D8" s="2"/>
      <c r="E8" s="2"/>
      <c r="F8" s="2"/>
      <c r="G8" s="2"/>
    </row>
    <row r="9" ht="15.75" customHeight="1">
      <c r="A9" s="24" t="s">
        <v>44</v>
      </c>
      <c r="B9" s="16" t="s">
        <v>47</v>
      </c>
      <c r="C9" s="2"/>
      <c r="D9" s="2"/>
      <c r="E9" s="2"/>
      <c r="F9" s="2"/>
      <c r="G9" s="2"/>
    </row>
    <row r="10" ht="15.75" customHeight="1">
      <c r="B10" s="26" t="s">
        <v>48</v>
      </c>
      <c r="C10" s="2"/>
      <c r="D10" s="2"/>
      <c r="E10" s="2"/>
      <c r="F10" s="2"/>
      <c r="G10" s="2"/>
    </row>
    <row r="11" ht="15.75" customHeight="1">
      <c r="A11" s="2"/>
      <c r="B11" s="2"/>
      <c r="C11" s="2"/>
      <c r="D11" s="2"/>
      <c r="E11" s="2"/>
      <c r="F11" s="2"/>
      <c r="G11" s="2"/>
    </row>
    <row r="12" ht="15.75" customHeight="1">
      <c r="A12" s="2"/>
      <c r="B12" s="2"/>
      <c r="C12" s="2"/>
      <c r="D12" s="2"/>
      <c r="F12" s="2"/>
      <c r="G12" s="2"/>
    </row>
    <row r="13" ht="15.75" customHeight="1">
      <c r="C13" s="2"/>
      <c r="D13" s="2"/>
      <c r="E13" s="2"/>
      <c r="F13" s="2"/>
      <c r="G13" s="2"/>
    </row>
    <row r="14" ht="15.75" customHeight="1">
      <c r="C14" s="2"/>
      <c r="D14" s="2"/>
      <c r="E14" s="2"/>
      <c r="F14" s="2"/>
      <c r="G14" s="2"/>
    </row>
    <row r="15" ht="15.75" customHeight="1">
      <c r="C15" s="2"/>
      <c r="D15" s="2"/>
      <c r="E15" s="2"/>
      <c r="F15" s="2"/>
      <c r="G15" s="2"/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8.0"/>
    <col customWidth="1" min="2" max="2" width="15.63"/>
    <col customWidth="1" min="3" max="3" width="27.75"/>
    <col customWidth="1" min="4" max="4" width="15.63"/>
    <col customWidth="1" min="5" max="5" width="13.63"/>
    <col customWidth="1" min="6" max="6" width="4.63"/>
    <col customWidth="1" min="7" max="7" width="4.75"/>
  </cols>
  <sheetData>
    <row r="1" ht="15.75" customHeight="1">
      <c r="A1" s="2" t="s">
        <v>2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</row>
    <row r="2" ht="15.75" customHeight="1">
      <c r="A2" s="3" t="s">
        <v>16</v>
      </c>
      <c r="B2" s="6">
        <v>44761.0</v>
      </c>
      <c r="C2" s="6">
        <f t="shared" ref="C2:C9" si="1">B2+2</f>
        <v>44763</v>
      </c>
      <c r="D2" s="6">
        <f t="shared" ref="D2:D9" si="2">C2+12</f>
        <v>44775</v>
      </c>
      <c r="E2" s="6">
        <f t="shared" ref="E2:E9" si="3">D2+28</f>
        <v>44803</v>
      </c>
      <c r="F2" s="3"/>
      <c r="G2" s="10">
        <v>3.0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ht="15.75" customHeight="1">
      <c r="A3" s="13" t="s">
        <v>29</v>
      </c>
      <c r="B3" s="17">
        <v>44768.0</v>
      </c>
      <c r="C3" s="17">
        <f t="shared" si="1"/>
        <v>44770</v>
      </c>
      <c r="D3" s="17">
        <f t="shared" si="2"/>
        <v>44782</v>
      </c>
      <c r="E3" s="17">
        <f t="shared" si="3"/>
        <v>44810</v>
      </c>
      <c r="F3" s="13"/>
      <c r="G3" s="20">
        <v>3.0</v>
      </c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ht="15.75" customHeight="1">
      <c r="A4" s="41" t="s">
        <v>46</v>
      </c>
      <c r="B4" s="43">
        <v>44775.0</v>
      </c>
      <c r="C4" s="43">
        <f t="shared" si="1"/>
        <v>44777</v>
      </c>
      <c r="D4" s="43">
        <f t="shared" si="2"/>
        <v>44789</v>
      </c>
      <c r="E4" s="43">
        <f t="shared" si="3"/>
        <v>44817</v>
      </c>
      <c r="F4" s="41"/>
      <c r="G4" s="44">
        <v>3.0</v>
      </c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</row>
    <row r="5" ht="15.75" customHeight="1">
      <c r="A5" s="8" t="s">
        <v>66</v>
      </c>
      <c r="B5" s="46">
        <v>44782.0</v>
      </c>
      <c r="C5" s="46">
        <f t="shared" si="1"/>
        <v>44784</v>
      </c>
      <c r="D5" s="46">
        <f t="shared" si="2"/>
        <v>44796</v>
      </c>
      <c r="E5" s="46">
        <f t="shared" si="3"/>
        <v>44824</v>
      </c>
      <c r="F5" s="8"/>
      <c r="G5" s="47">
        <v>3.0</v>
      </c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ht="15.75" customHeight="1">
      <c r="A6" s="49" t="s">
        <v>16</v>
      </c>
      <c r="B6" s="50">
        <v>44789.0</v>
      </c>
      <c r="C6" s="50">
        <f t="shared" si="1"/>
        <v>44791</v>
      </c>
      <c r="D6" s="50">
        <f t="shared" si="2"/>
        <v>44803</v>
      </c>
      <c r="E6" s="50">
        <f t="shared" si="3"/>
        <v>44831</v>
      </c>
      <c r="F6" s="49"/>
      <c r="G6" s="49">
        <v>3.0</v>
      </c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</row>
    <row r="7" ht="15.75" customHeight="1">
      <c r="A7" s="13" t="s">
        <v>29</v>
      </c>
      <c r="B7" s="17">
        <v>44796.0</v>
      </c>
      <c r="C7" s="17">
        <f t="shared" si="1"/>
        <v>44798</v>
      </c>
      <c r="D7" s="17">
        <f t="shared" si="2"/>
        <v>44810</v>
      </c>
      <c r="E7" s="17">
        <f t="shared" si="3"/>
        <v>44838</v>
      </c>
      <c r="F7" s="13"/>
      <c r="G7" s="13">
        <v>3.0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ht="15.75" customHeight="1">
      <c r="A8" s="41" t="s">
        <v>46</v>
      </c>
      <c r="B8" s="43">
        <v>44803.0</v>
      </c>
      <c r="C8" s="43">
        <f t="shared" si="1"/>
        <v>44805</v>
      </c>
      <c r="D8" s="43">
        <f t="shared" si="2"/>
        <v>44817</v>
      </c>
      <c r="E8" s="43">
        <f t="shared" si="3"/>
        <v>44845</v>
      </c>
      <c r="F8" s="41"/>
      <c r="G8" s="41">
        <v>3.0</v>
      </c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</row>
    <row r="9" ht="15.75" customHeight="1">
      <c r="A9" s="8" t="s">
        <v>66</v>
      </c>
      <c r="B9" s="46">
        <v>44810.0</v>
      </c>
      <c r="C9" s="46">
        <f t="shared" si="1"/>
        <v>44812</v>
      </c>
      <c r="D9" s="46">
        <f t="shared" si="2"/>
        <v>44824</v>
      </c>
      <c r="E9" s="46">
        <f t="shared" si="3"/>
        <v>44852</v>
      </c>
      <c r="F9" s="8"/>
      <c r="G9" s="8">
        <v>3.0</v>
      </c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